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68\Výzvy_program 013310\Výzva_20_CÍL 4_PRACOVNI VERZE\"/>
    </mc:Choice>
  </mc:AlternateContent>
  <xr:revisionPtr revIDLastSave="0" documentId="13_ncr:1_{827A19BA-682C-4CE4-A402-BE1F846DE3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dikativní rozpočet" sheetId="1" r:id="rId1"/>
    <sheet name="Vysvětlivky" sheetId="2" r:id="rId2"/>
  </sheets>
  <externalReferences>
    <externalReference r:id="rId3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M17" i="1"/>
  <c r="G26" i="1"/>
  <c r="G27" i="1"/>
  <c r="G28" i="1"/>
  <c r="G25" i="1"/>
  <c r="E30" i="1" l="1"/>
  <c r="E33" i="1" s="1"/>
  <c r="H16" i="1"/>
  <c r="H17" i="1"/>
  <c r="N17" i="1" s="1"/>
  <c r="H18" i="1"/>
  <c r="N18" i="1" s="1"/>
  <c r="M16" i="1"/>
  <c r="G24" i="1"/>
  <c r="I29" i="1"/>
  <c r="I30" i="1" s="1"/>
  <c r="D29" i="1"/>
  <c r="I16" i="1" l="1"/>
  <c r="N16" i="1"/>
  <c r="G29" i="1"/>
  <c r="G30" i="1" s="1"/>
  <c r="O16" i="1"/>
  <c r="D24" i="1"/>
  <c r="F26" i="1"/>
  <c r="H26" i="1" s="1"/>
  <c r="F27" i="1"/>
  <c r="H27" i="1" s="1"/>
  <c r="F24" i="1" l="1"/>
  <c r="F28" i="1"/>
  <c r="H28" i="1" s="1"/>
  <c r="F29" i="1"/>
  <c r="M14" i="1"/>
  <c r="M15" i="1"/>
  <c r="M18" i="1"/>
  <c r="M13" i="1"/>
  <c r="J29" i="1" l="1"/>
  <c r="H29" i="1"/>
  <c r="J24" i="1"/>
  <c r="J30" i="1" s="1"/>
  <c r="F25" i="1"/>
  <c r="H25" i="1" s="1"/>
  <c r="I18" i="1"/>
  <c r="O18" i="1" s="1"/>
  <c r="I17" i="1"/>
  <c r="O17" i="1" s="1"/>
  <c r="H24" i="1" l="1"/>
  <c r="H30" i="1" s="1"/>
  <c r="K18" i="1"/>
  <c r="K17" i="1"/>
  <c r="J18" i="1"/>
  <c r="J17" i="1"/>
  <c r="F30" i="1"/>
  <c r="F33" i="1" s="1"/>
  <c r="M19" i="1"/>
  <c r="L19" i="1"/>
  <c r="L11" i="1" l="1"/>
  <c r="M11" i="1"/>
  <c r="H13" i="1"/>
  <c r="H15" i="1"/>
  <c r="N15" i="1" s="1"/>
  <c r="H14" i="1"/>
  <c r="N14" i="1" s="1"/>
  <c r="I13" i="1" l="1"/>
  <c r="H19" i="1"/>
  <c r="H11" i="1" s="1"/>
  <c r="I14" i="1"/>
  <c r="O14" i="1" s="1"/>
  <c r="J15" i="1"/>
  <c r="I15" i="1"/>
  <c r="O15" i="1" s="1"/>
  <c r="O13" i="1"/>
  <c r="N13" i="1"/>
  <c r="J13" i="1"/>
  <c r="J16" i="1"/>
  <c r="J14" i="1"/>
  <c r="K13" i="1" l="1"/>
  <c r="K16" i="1"/>
  <c r="K15" i="1"/>
  <c r="K14" i="1"/>
  <c r="I19" i="1" l="1"/>
  <c r="I11" i="1" s="1"/>
  <c r="N19" i="1"/>
  <c r="J19" i="1"/>
  <c r="E4" i="1" l="1"/>
  <c r="E5" i="1" s="1"/>
  <c r="J11" i="1"/>
  <c r="K19" i="1"/>
  <c r="F4" i="1" s="1"/>
  <c r="O19" i="1"/>
  <c r="F7" i="1" l="1"/>
  <c r="O11" i="1"/>
  <c r="K11" i="1"/>
  <c r="E6" i="1"/>
  <c r="F5" i="1" l="1"/>
  <c r="F6" i="1" s="1"/>
  <c r="F3" i="1"/>
  <c r="F32" i="1" l="1"/>
  <c r="F34" i="1" s="1"/>
  <c r="F35" i="1" s="1"/>
  <c r="E7" i="1"/>
  <c r="E3" i="1" s="1"/>
  <c r="E32" i="1" s="1"/>
  <c r="E34" i="1" s="1"/>
  <c r="E35" i="1" s="1"/>
  <c r="N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Kučerová Jana, Ing. (MPSV)</author>
  </authors>
  <commentList>
    <comment ref="N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<sst xmlns="http://schemas.openxmlformats.org/spreadsheetml/2006/main" count="121" uniqueCount="109">
  <si>
    <t>Přehled výdajů</t>
  </si>
  <si>
    <t>Celkové náklady akce (CNA)</t>
  </si>
  <si>
    <t>Dotace</t>
  </si>
  <si>
    <t>Vlastní zdroje</t>
  </si>
  <si>
    <t>Parametry</t>
  </si>
  <si>
    <t>Jednotka</t>
  </si>
  <si>
    <t>Limit bez DPH</t>
  </si>
  <si>
    <t>Počet jednotek</t>
  </si>
  <si>
    <t>*Celkové náklady akce</t>
  </si>
  <si>
    <t>počet</t>
  </si>
  <si>
    <t>Celkem</t>
  </si>
  <si>
    <t>Celková užitná plocha budovy - stavba-rekonstrukce</t>
  </si>
  <si>
    <t>Položka</t>
  </si>
  <si>
    <t>Neuznatelné bez DPH</t>
  </si>
  <si>
    <t>Rozhodná částka bez DPH</t>
  </si>
  <si>
    <t>Neunatelné bez DPH</t>
  </si>
  <si>
    <t>Neuznatelné výdaje vč. DPH</t>
  </si>
  <si>
    <t>Projektová dokumentace</t>
  </si>
  <si>
    <t>Technický dozor investora</t>
  </si>
  <si>
    <t>A3</t>
  </si>
  <si>
    <t>A4</t>
  </si>
  <si>
    <t>A5</t>
  </si>
  <si>
    <t>A6</t>
  </si>
  <si>
    <t>A7</t>
  </si>
  <si>
    <t>Rozhodná částka 100 %</t>
  </si>
  <si>
    <t>Dotace 75 %</t>
  </si>
  <si>
    <t>Vlastní zdroje 25 %</t>
  </si>
  <si>
    <t>A13</t>
  </si>
  <si>
    <t>A14</t>
  </si>
  <si>
    <t>A15</t>
  </si>
  <si>
    <t>A16</t>
  </si>
  <si>
    <t>A17</t>
  </si>
  <si>
    <t>A18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</si>
  <si>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</si>
  <si>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</si>
  <si>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Neuznatelné výdaje jsou definovány v Dokumentaci programu 013 310, v kapitole 8.2.2.</t>
  </si>
  <si>
    <t>A8</t>
  </si>
  <si>
    <t>Neuznatelné výdaje přesahujíci limity</t>
  </si>
  <si>
    <t>Neuznatelné výdaje - jiné důvody</t>
  </si>
  <si>
    <t>Součet veškerých nákladů projektu složených z rozhodné částky a neuznatelných výdajů.</t>
  </si>
  <si>
    <t>Vlastní zdroje 25 % se počítají z rozhodné částky.</t>
  </si>
  <si>
    <t>Výdaje bez DPH</t>
  </si>
  <si>
    <t>Výdaje vč.DPH</t>
  </si>
  <si>
    <t>Celkové náklady akce (CNA)*</t>
  </si>
  <si>
    <t>Rozhodná částka*</t>
  </si>
  <si>
    <t>Neuznatelné výdaje přesahující limit parametrů*</t>
  </si>
  <si>
    <t>Neuznatelné výdaje - jiný důvod (viz. vysvětlivky)*</t>
  </si>
  <si>
    <t>* Při vyplňování částek se řiďte prosím pokyny v listu "Vysvětlivky"</t>
  </si>
  <si>
    <r>
      <t>Činnosti bezprostředně související s akcí (např. projektová dokumentace, investiční záměr atd.), zahájené před podáním žádosti o dotaci,u kterých byla smlouva k plnění podepsána před termínem</t>
    </r>
    <r>
      <rPr>
        <sz val="10"/>
        <color rgb="FFFF0000"/>
        <rFont val="Arial "/>
        <charset val="238"/>
      </rPr>
      <t xml:space="preserve"> </t>
    </r>
    <r>
      <rPr>
        <sz val="10"/>
        <rFont val="Arial "/>
        <charset val="238"/>
      </rPr>
      <t xml:space="preserve">o uznatelných výdajích stanoveným ve výzvě. </t>
    </r>
  </si>
  <si>
    <t>Technologie osobního výtahu</t>
  </si>
  <si>
    <t>Technologie evakuačního výtahu</t>
  </si>
  <si>
    <t>A11</t>
  </si>
  <si>
    <t>Transportní systémy</t>
  </si>
  <si>
    <t>A27</t>
  </si>
  <si>
    <t>A29</t>
  </si>
  <si>
    <t>A28</t>
  </si>
  <si>
    <t>Náklady na technologii osobního výtahu – limit maximálně 2,100 mil. Kč /1 výtah</t>
  </si>
  <si>
    <t>Náklady na technologii evakuačního výtahu – limit maximálně 3, 500 mil. Kč/1 výtah</t>
  </si>
  <si>
    <t>DPH - do jednotlivých sloupců uznatelné vč. DPH a skutečnost vč. DPH zadejte příslušnou výši DPH dle skutečnosti</t>
  </si>
  <si>
    <t>počet klientů</t>
  </si>
  <si>
    <t>Dotace 75 % se počítá z rozhodné částky. Maximální výše dotace je 4 000 000,00 Kč.</t>
  </si>
  <si>
    <t>A26</t>
  </si>
  <si>
    <t xml:space="preserve">Název akce: </t>
  </si>
  <si>
    <t>A24</t>
  </si>
  <si>
    <t>A25</t>
  </si>
  <si>
    <t>Schodišťová plošina</t>
  </si>
  <si>
    <t>Obestavěný prostor - stavba - nová výtahová šachta</t>
  </si>
  <si>
    <t>Neuznatelné vč. DPH</t>
  </si>
  <si>
    <t xml:space="preserve">Celkem </t>
  </si>
  <si>
    <t>Celkové náklady</t>
  </si>
  <si>
    <t>Náklady přípravy a zabezpečení</t>
  </si>
  <si>
    <t>Limit 10 % celkových nákladů</t>
  </si>
  <si>
    <t>Nesplnění limitu je důvodem pro vyřazení akce z hodnocení, bez možnosti nápravy.</t>
  </si>
  <si>
    <t>Celkové náklady akce - jedná se o veškeré výdaje na akci obsahujíci součet rozhodné částky a neuznatelných výdajů.</t>
  </si>
  <si>
    <t>Náklady na schodišťovou plošinu - limit maximálně 25 000,- Kč/klient.</t>
  </si>
  <si>
    <t>Investiční záměr plošina/transportní systém</t>
  </si>
  <si>
    <t>Investiční záměr výtah</t>
  </si>
  <si>
    <t>Administrace Veřejné zakázky plošina/transportní systém</t>
  </si>
  <si>
    <t>Vyplňuje jej žadatel v případě, že investiční záměr zahrnuje pouze pořízení plošiny nebo transportního systému, nebo obojího. Limit 15 000,- Kč bez DPH.</t>
  </si>
  <si>
    <t xml:space="preserve">Vyplňuje jej žadatel v případě, že investiční záměr zahrnuje  pořízení osobního/evakuačního výtahu, a taktéž v případě, že IZ řeší pořízení výtahu i plošiny/transportního systému. </t>
  </si>
  <si>
    <t>Administrace Veřejné zakázky - Výtahy</t>
  </si>
  <si>
    <t>Vyplňuje jej žadatel v případě, že investiční záměr zahrnuje pouze pořízení plošiny nebo transportního systému, nebo obojího. Limit 25 000,- Kč bez DPH.</t>
  </si>
  <si>
    <t>**Posouzení limitu</t>
  </si>
  <si>
    <t>**Podíl nákladů přípravy a zabezpečení akce, které zahrnují i náklady přípravy a zabezpečení akce vynaložené před podáním Žádosti, nesmí přesáhnout 10% z celkových výdajů akce.</t>
  </si>
  <si>
    <r>
      <t>Náklady na novou výstavbu - limit obestavěného prostoru maximálně 5 800 Kč/m</t>
    </r>
    <r>
      <rPr>
        <vertAlign val="superscript"/>
        <sz val="10"/>
        <rFont val="Arial "/>
        <charset val="238"/>
      </rPr>
      <t>3</t>
    </r>
    <r>
      <rPr>
        <sz val="10"/>
        <rFont val="Arial "/>
        <charset val="238"/>
      </rPr>
      <t>. Limit nákladů na obestavěný prostor zahrnuje náklady pouze na stavební část a související terénní úpravy.</t>
    </r>
  </si>
  <si>
    <t>Náklady přípravy a zabezpečení akce*</t>
  </si>
  <si>
    <t>Náklady na projektovou dokumentaci ve všech stupních.</t>
  </si>
  <si>
    <t>Náklady na technický dozor investora.</t>
  </si>
  <si>
    <t>Zdvihací plošina (vertikální, šikmá)</t>
  </si>
  <si>
    <t>Celkové náklady akce</t>
  </si>
  <si>
    <r>
      <t>Náklady na rekonstrukci budovy – limit celkové užitné plochy budovy maximálně 23 200 Kč/m</t>
    </r>
    <r>
      <rPr>
        <vertAlign val="superscript"/>
        <sz val="10"/>
        <color theme="1"/>
        <rFont val="Arial "/>
        <charset val="238"/>
      </rPr>
      <t>2.</t>
    </r>
  </si>
  <si>
    <t>Náklady na transportní systémy – limit maximálně 90 000,- Kč/1 klienta dotčeného realizací</t>
  </si>
  <si>
    <t xml:space="preserve">* Do podílu na přípravu a yabezpečení akce se započítávají výdaje na technický dozor investora a všechny stupně projektové dokumentace, vyjma dokumentace skutečného provedení, která je součástí smlouvy o dílo na realizaci akce, dále výdaje na zajištění administrace veřejné zakázky.  </t>
  </si>
  <si>
    <t>Rozhodná částka  vč. DPH</t>
  </si>
  <si>
    <t>Skutečné/                plánované                    náklady  v č. DPH</t>
  </si>
  <si>
    <t>Skutečné/                   plánované                  náklady bez DPH</t>
  </si>
  <si>
    <t>Skutečné/                  plánované                      náklady bez DPH</t>
  </si>
  <si>
    <t>Skutečné/                     plánované                          náklady  v č. DPH</t>
  </si>
  <si>
    <t>Limit               bez DPH</t>
  </si>
  <si>
    <t>Limit                 vč. DPH</t>
  </si>
  <si>
    <t>Uznatelné                  bez DPH</t>
  </si>
  <si>
    <t>Uznatelné                      vč. DPH</t>
  </si>
  <si>
    <r>
      <t xml:space="preserve">Investiční záměr </t>
    </r>
    <r>
      <rPr>
        <b/>
        <sz val="11"/>
        <color theme="1"/>
        <rFont val="Calibri"/>
        <family val="2"/>
        <charset val="238"/>
        <scheme val="minor"/>
      </rPr>
      <t>PLOŠINA/TRANSPORTNÍ SYSTÉM</t>
    </r>
  </si>
  <si>
    <r>
      <t xml:space="preserve">Administrace Veřejné zakázky </t>
    </r>
    <r>
      <rPr>
        <b/>
        <sz val="11"/>
        <color theme="1"/>
        <rFont val="Calibri"/>
        <family val="2"/>
        <charset val="238"/>
        <scheme val="minor"/>
      </rPr>
      <t>PLOŠINA/TRANSPORTNÍ SYSTÉM</t>
    </r>
  </si>
  <si>
    <r>
      <t>Administrace Veřejné zakázky</t>
    </r>
    <r>
      <rPr>
        <b/>
        <sz val="11"/>
        <color theme="1"/>
        <rFont val="Calibri"/>
        <family val="2"/>
        <charset val="238"/>
        <scheme val="minor"/>
      </rPr>
      <t xml:space="preserve"> VÝTAH</t>
    </r>
  </si>
  <si>
    <r>
      <t xml:space="preserve">Investiční záměr                                  </t>
    </r>
    <r>
      <rPr>
        <b/>
        <sz val="11"/>
        <color theme="1"/>
        <rFont val="Calibri"/>
        <family val="2"/>
        <charset val="238"/>
        <scheme val="minor"/>
      </rPr>
      <t>VÝTAH</t>
    </r>
  </si>
  <si>
    <t>Podíl nákladů přípravy             a zabezpečení akce</t>
  </si>
  <si>
    <t>Do uznatelných nákladů lze započítat činnosti bezprostředně související s akcí, které byly zahájeny před podáním žádosti o poskytnutí dotace, uznatelnost výdajů je konkrétně stanovená výzvou.  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A8.</t>
  </si>
  <si>
    <t>Rozhodná částka odpovídá součtu všech rozhodných částek (buňky K19+H30).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</si>
</sst>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Arial "/>
      <charset val="238"/>
    </font>
    <font>
      <sz val="10"/>
      <name val="Arial "/>
      <charset val="238"/>
    </font>
    <font>
      <sz val="10"/>
      <color rgb="FFFF0000"/>
      <name val="Arial "/>
      <charset val="238"/>
    </font>
    <font>
      <vertAlign val="superscript"/>
      <sz val="10"/>
      <color theme="1"/>
      <name val="Arial 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Symbol"/>
      <family val="1"/>
      <charset val="238"/>
    </font>
    <font>
      <vertAlign val="superscript"/>
      <sz val="10"/>
      <name val="Arial "/>
      <charset val="238"/>
    </font>
    <font>
      <sz val="11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0" fillId="0" borderId="3" xfId="0" applyBorder="1" applyProtection="1">
      <protection locked="0"/>
    </xf>
    <xf numFmtId="0" fontId="8" fillId="6" borderId="3" xfId="0" applyFont="1" applyFill="1" applyBorder="1" applyAlignment="1" applyProtection="1">
      <alignment horizontal="left" vertical="center"/>
      <protection locked="0"/>
    </xf>
    <xf numFmtId="0" fontId="7" fillId="6" borderId="3" xfId="0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9" xfId="0" applyNumberFormat="1" applyBorder="1"/>
    <xf numFmtId="4" fontId="0" fillId="0" borderId="11" xfId="0" applyNumberFormat="1" applyBorder="1"/>
    <xf numFmtId="4" fontId="0" fillId="0" borderId="3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 wrapText="1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1" fillId="0" borderId="0" xfId="0" applyFont="1"/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4" fontId="0" fillId="0" borderId="18" xfId="0" applyNumberFormat="1" applyBorder="1" applyProtection="1">
      <protection locked="0"/>
    </xf>
    <xf numFmtId="4" fontId="0" fillId="0" borderId="18" xfId="0" applyNumberFormat="1" applyBorder="1"/>
    <xf numFmtId="4" fontId="0" fillId="0" borderId="22" xfId="0" applyNumberFormat="1" applyBorder="1"/>
    <xf numFmtId="0" fontId="1" fillId="0" borderId="0" xfId="0" applyFont="1" applyProtection="1"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7" fillId="9" borderId="3" xfId="0" applyFont="1" applyFill="1" applyBorder="1" applyAlignment="1" applyProtection="1">
      <alignment vertical="center" wrapText="1"/>
      <protection locked="0"/>
    </xf>
    <xf numFmtId="0" fontId="0" fillId="0" borderId="3" xfId="0" applyFill="1" applyBorder="1" applyProtection="1">
      <protection locked="0"/>
    </xf>
    <xf numFmtId="3" fontId="0" fillId="0" borderId="3" xfId="0" applyNumberFormat="1" applyFill="1" applyBorder="1" applyProtection="1">
      <protection locked="0"/>
    </xf>
    <xf numFmtId="4" fontId="0" fillId="0" borderId="3" xfId="0" applyNumberFormat="1" applyFill="1" applyBorder="1" applyProtection="1">
      <protection locked="0"/>
    </xf>
    <xf numFmtId="0" fontId="0" fillId="0" borderId="0" xfId="0" applyFill="1"/>
    <xf numFmtId="4" fontId="1" fillId="0" borderId="3" xfId="0" applyNumberFormat="1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4" fontId="1" fillId="10" borderId="9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4" fontId="0" fillId="3" borderId="31" xfId="0" applyNumberFormat="1" applyFill="1" applyBorder="1" applyAlignment="1" applyProtection="1">
      <alignment horizontal="right" vertical="center" wrapText="1"/>
      <protection locked="0"/>
    </xf>
    <xf numFmtId="4" fontId="0" fillId="3" borderId="31" xfId="0" applyNumberFormat="1" applyFill="1" applyBorder="1" applyAlignment="1" applyProtection="1">
      <alignment horizontal="right" vertical="center"/>
      <protection locked="0"/>
    </xf>
    <xf numFmtId="4" fontId="1" fillId="3" borderId="32" xfId="0" applyNumberFormat="1" applyFont="1" applyFill="1" applyBorder="1" applyAlignment="1" applyProtection="1">
      <alignment vertical="center"/>
      <protection locked="0"/>
    </xf>
    <xf numFmtId="4" fontId="0" fillId="3" borderId="33" xfId="0" applyNumberFormat="1" applyFill="1" applyBorder="1" applyAlignment="1" applyProtection="1">
      <alignment horizontal="right" vertical="center" wrapText="1"/>
      <protection locked="0"/>
    </xf>
    <xf numFmtId="4" fontId="0" fillId="3" borderId="33" xfId="0" applyNumberFormat="1" applyFill="1" applyBorder="1" applyAlignment="1" applyProtection="1">
      <alignment horizontal="right" vertical="center"/>
      <protection locked="0"/>
    </xf>
    <xf numFmtId="4" fontId="2" fillId="5" borderId="10" xfId="0" applyNumberFormat="1" applyFont="1" applyFill="1" applyBorder="1" applyProtection="1">
      <protection locked="0"/>
    </xf>
    <xf numFmtId="4" fontId="0" fillId="5" borderId="11" xfId="0" applyNumberFormat="1" applyFill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13" xfId="0" applyNumberFormat="1" applyFont="1" applyBorder="1" applyAlignment="1" applyProtection="1">
      <alignment horizontal="center" vertical="center" wrapText="1"/>
      <protection locked="0"/>
    </xf>
    <xf numFmtId="4" fontId="1" fillId="4" borderId="9" xfId="0" applyNumberFormat="1" applyFont="1" applyFill="1" applyBorder="1" applyAlignment="1" applyProtection="1">
      <alignment vertical="center"/>
      <protection locked="0"/>
    </xf>
    <xf numFmtId="4" fontId="1" fillId="4" borderId="10" xfId="0" applyNumberFormat="1" applyFont="1" applyFill="1" applyBorder="1" applyAlignment="1" applyProtection="1">
      <alignment vertical="center"/>
      <protection locked="0"/>
    </xf>
    <xf numFmtId="4" fontId="1" fillId="4" borderId="11" xfId="0" applyNumberFormat="1" applyFont="1" applyFill="1" applyBorder="1" applyAlignment="1" applyProtection="1">
      <alignment vertical="center"/>
      <protection locked="0"/>
    </xf>
    <xf numFmtId="4" fontId="0" fillId="3" borderId="23" xfId="0" applyNumberFormat="1" applyFill="1" applyBorder="1" applyProtection="1">
      <protection locked="0"/>
    </xf>
    <xf numFmtId="4" fontId="0" fillId="3" borderId="32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4" fontId="1" fillId="4" borderId="13" xfId="0" applyNumberFormat="1" applyFont="1" applyFill="1" applyBorder="1" applyAlignment="1" applyProtection="1">
      <alignment vertical="center"/>
      <protection locked="0"/>
    </xf>
    <xf numFmtId="0" fontId="8" fillId="6" borderId="12" xfId="0" applyFont="1" applyFill="1" applyBorder="1" applyAlignment="1" applyProtection="1">
      <alignment horizontal="left" vertical="center"/>
      <protection locked="0"/>
    </xf>
    <xf numFmtId="0" fontId="7" fillId="11" borderId="7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 wrapText="1"/>
    </xf>
    <xf numFmtId="0" fontId="7" fillId="9" borderId="12" xfId="0" applyFont="1" applyFill="1" applyBorder="1" applyAlignment="1" applyProtection="1">
      <alignment vertical="center" wrapText="1"/>
      <protection locked="0"/>
    </xf>
    <xf numFmtId="0" fontId="7" fillId="8" borderId="36" xfId="0" applyFont="1" applyFill="1" applyBorder="1" applyAlignment="1" applyProtection="1">
      <alignment horizontal="left" vertical="center"/>
      <protection locked="0"/>
    </xf>
    <xf numFmtId="0" fontId="7" fillId="7" borderId="31" xfId="0" applyFont="1" applyFill="1" applyBorder="1" applyAlignment="1" applyProtection="1">
      <alignment horizontal="left" vertical="center" wrapText="1"/>
      <protection locked="0"/>
    </xf>
    <xf numFmtId="0" fontId="7" fillId="8" borderId="4" xfId="0" applyFont="1" applyFill="1" applyBorder="1" applyAlignment="1" applyProtection="1">
      <alignment horizontal="left" vertical="center"/>
      <protection locked="0"/>
    </xf>
    <xf numFmtId="0" fontId="7" fillId="9" borderId="7" xfId="0" applyFont="1" applyFill="1" applyBorder="1" applyAlignment="1" applyProtection="1">
      <alignment vertical="center" wrapText="1"/>
      <protection locked="0"/>
    </xf>
    <xf numFmtId="0" fontId="7" fillId="11" borderId="5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2" fillId="5" borderId="3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3" fontId="0" fillId="0" borderId="4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0" fontId="1" fillId="3" borderId="23" xfId="0" applyFont="1" applyFill="1" applyBorder="1" applyAlignment="1" applyProtection="1">
      <alignment wrapText="1"/>
      <protection locked="0"/>
    </xf>
    <xf numFmtId="0" fontId="1" fillId="3" borderId="45" xfId="0" applyFont="1" applyFill="1" applyBorder="1" applyAlignment="1" applyProtection="1">
      <alignment wrapText="1"/>
      <protection locked="0"/>
    </xf>
    <xf numFmtId="0" fontId="0" fillId="3" borderId="33" xfId="0" applyFill="1" applyBorder="1" applyProtection="1">
      <protection locked="0"/>
    </xf>
    <xf numFmtId="3" fontId="0" fillId="3" borderId="33" xfId="0" applyNumberFormat="1" applyFill="1" applyBorder="1" applyProtection="1">
      <protection locked="0"/>
    </xf>
    <xf numFmtId="4" fontId="0" fillId="3" borderId="33" xfId="0" applyNumberFormat="1" applyFill="1" applyBorder="1" applyProtection="1">
      <protection locked="0"/>
    </xf>
    <xf numFmtId="4" fontId="0" fillId="3" borderId="31" xfId="0" applyNumberFormat="1" applyFill="1" applyBorder="1" applyProtection="1"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1" fillId="5" borderId="40" xfId="0" applyFont="1" applyFill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right" vertical="center"/>
      <protection locked="0"/>
    </xf>
    <xf numFmtId="4" fontId="0" fillId="0" borderId="6" xfId="0" applyNumberFormat="1" applyBorder="1" applyAlignment="1" applyProtection="1">
      <alignment horizontal="right" vertical="center" wrapText="1"/>
      <protection locked="0"/>
    </xf>
    <xf numFmtId="4" fontId="0" fillId="5" borderId="5" xfId="0" applyNumberFormat="1" applyFill="1" applyBorder="1" applyAlignment="1" applyProtection="1">
      <alignment horizontal="center" vertical="center"/>
      <protection locked="0"/>
    </xf>
    <xf numFmtId="4" fontId="1" fillId="4" borderId="5" xfId="0" applyNumberFormat="1" applyFont="1" applyFill="1" applyBorder="1" applyAlignment="1" applyProtection="1">
      <alignment vertical="center"/>
      <protection locked="0"/>
    </xf>
    <xf numFmtId="4" fontId="1" fillId="4" borderId="8" xfId="0" applyNumberFormat="1" applyFont="1" applyFill="1" applyBorder="1" applyAlignment="1" applyProtection="1">
      <alignment vertical="center"/>
      <protection locked="0"/>
    </xf>
    <xf numFmtId="4" fontId="0" fillId="0" borderId="12" xfId="0" applyNumberFormat="1" applyBorder="1" applyAlignment="1" applyProtection="1">
      <alignment horizontal="right" vertical="center"/>
      <protection locked="0"/>
    </xf>
    <xf numFmtId="4" fontId="0" fillId="0" borderId="35" xfId="0" applyNumberFormat="1" applyBorder="1" applyAlignment="1" applyProtection="1">
      <alignment horizontal="right" vertical="center" wrapText="1"/>
      <protection locked="0"/>
    </xf>
    <xf numFmtId="4" fontId="0" fillId="0" borderId="1" xfId="0" applyNumberForma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51" xfId="0" applyNumberFormat="1" applyBorder="1" applyProtection="1">
      <protection locked="0"/>
    </xf>
    <xf numFmtId="4" fontId="0" fillId="3" borderId="48" xfId="0" applyNumberFormat="1" applyFill="1" applyBorder="1" applyProtection="1">
      <protection locked="0"/>
    </xf>
    <xf numFmtId="0" fontId="3" fillId="5" borderId="40" xfId="0" applyFont="1" applyFill="1" applyBorder="1" applyAlignment="1" applyProtection="1">
      <alignment horizontal="center" vertical="center" wrapText="1"/>
      <protection locked="0"/>
    </xf>
    <xf numFmtId="4" fontId="2" fillId="5" borderId="9" xfId="0" applyNumberFormat="1" applyFont="1" applyFill="1" applyBorder="1" applyProtection="1">
      <protection locked="0"/>
    </xf>
    <xf numFmtId="4" fontId="0" fillId="3" borderId="40" xfId="0" applyNumberFormat="1" applyFill="1" applyBorder="1" applyProtection="1">
      <protection locked="0"/>
    </xf>
    <xf numFmtId="0" fontId="1" fillId="5" borderId="32" xfId="0" applyFont="1" applyFill="1" applyBorder="1" applyAlignment="1" applyProtection="1">
      <alignment horizontal="center" vertical="center" wrapText="1"/>
      <protection locked="0"/>
    </xf>
    <xf numFmtId="4" fontId="0" fillId="5" borderId="8" xfId="0" applyNumberFormat="1" applyFill="1" applyBorder="1" applyAlignment="1" applyProtection="1">
      <alignment horizontal="center" vertical="center"/>
      <protection locked="0"/>
    </xf>
    <xf numFmtId="4" fontId="0" fillId="5" borderId="13" xfId="0" applyNumberFormat="1" applyFill="1" applyBorder="1" applyAlignment="1" applyProtection="1">
      <alignment horizontal="center" vertical="center"/>
      <protection locked="0"/>
    </xf>
    <xf numFmtId="4" fontId="1" fillId="3" borderId="40" xfId="0" applyNumberFormat="1" applyFont="1" applyFill="1" applyBorder="1" applyAlignment="1" applyProtection="1">
      <alignment vertical="center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4" fontId="0" fillId="0" borderId="37" xfId="0" applyNumberFormat="1" applyFill="1" applyBorder="1" applyProtection="1">
      <protection locked="0"/>
    </xf>
    <xf numFmtId="4" fontId="0" fillId="0" borderId="37" xfId="0" applyNumberFormat="1" applyBorder="1" applyProtection="1">
      <protection locked="0"/>
    </xf>
    <xf numFmtId="4" fontId="0" fillId="0" borderId="55" xfId="0" applyNumberFormat="1" applyBorder="1" applyProtection="1">
      <protection locked="0"/>
    </xf>
    <xf numFmtId="4" fontId="0" fillId="3" borderId="30" xfId="0" applyNumberFormat="1" applyFill="1" applyBorder="1" applyProtection="1">
      <protection locked="0"/>
    </xf>
    <xf numFmtId="4" fontId="0" fillId="4" borderId="9" xfId="0" applyNumberFormat="1" applyFill="1" applyBorder="1" applyProtection="1">
      <protection locked="0"/>
    </xf>
    <xf numFmtId="4" fontId="0" fillId="4" borderId="10" xfId="0" applyNumberFormat="1" applyFill="1" applyBorder="1" applyProtection="1">
      <protection locked="0"/>
    </xf>
    <xf numFmtId="4" fontId="0" fillId="4" borderId="14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0" fontId="0" fillId="0" borderId="12" xfId="0" applyFill="1" applyBorder="1" applyAlignment="1" applyProtection="1">
      <alignment vertical="center" wrapText="1"/>
      <protection locked="0"/>
    </xf>
    <xf numFmtId="4" fontId="0" fillId="0" borderId="9" xfId="0" applyNumberFormat="1" applyFill="1" applyBorder="1" applyProtection="1">
      <protection locked="0"/>
    </xf>
    <xf numFmtId="4" fontId="0" fillId="0" borderId="18" xfId="0" applyNumberFormat="1" applyFill="1" applyBorder="1" applyProtection="1">
      <protection locked="0"/>
    </xf>
    <xf numFmtId="4" fontId="0" fillId="0" borderId="0" xfId="0" applyNumberFormat="1"/>
    <xf numFmtId="0" fontId="0" fillId="0" borderId="26" xfId="0" applyBorder="1" applyProtection="1">
      <protection locked="0"/>
    </xf>
    <xf numFmtId="3" fontId="0" fillId="0" borderId="26" xfId="0" applyNumberFormat="1" applyBorder="1" applyAlignment="1" applyProtection="1">
      <alignment horizontal="center" vertical="center" wrapText="1"/>
      <protection locked="0"/>
    </xf>
    <xf numFmtId="4" fontId="0" fillId="0" borderId="34" xfId="0" applyNumberFormat="1" applyBorder="1" applyAlignment="1" applyProtection="1">
      <alignment horizontal="center" vertical="center" wrapText="1"/>
      <protection locked="0"/>
    </xf>
    <xf numFmtId="3" fontId="0" fillId="4" borderId="29" xfId="0" applyNumberFormat="1" applyFill="1" applyBorder="1" applyAlignment="1" applyProtection="1">
      <alignment horizontal="center" vertical="center" wrapText="1"/>
      <protection locked="0"/>
    </xf>
    <xf numFmtId="4" fontId="0" fillId="4" borderId="54" xfId="0" applyNumberFormat="1" applyFill="1" applyBorder="1" applyAlignment="1" applyProtection="1">
      <alignment horizontal="center" vertical="center" wrapText="1"/>
      <protection locked="0"/>
    </xf>
    <xf numFmtId="3" fontId="0" fillId="0" borderId="56" xfId="0" applyNumberFormat="1" applyBorder="1" applyAlignment="1" applyProtection="1">
      <alignment horizontal="center" vertical="center" wrapText="1"/>
      <protection locked="0"/>
    </xf>
    <xf numFmtId="4" fontId="0" fillId="5" borderId="57" xfId="0" applyNumberFormat="1" applyFill="1" applyBorder="1" applyAlignment="1" applyProtection="1">
      <alignment horizontal="center" vertical="center" wrapText="1"/>
      <protection locked="0"/>
    </xf>
    <xf numFmtId="4" fontId="0" fillId="5" borderId="54" xfId="0" applyNumberFormat="1" applyFill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  <xf numFmtId="3" fontId="0" fillId="0" borderId="33" xfId="0" applyNumberFormat="1" applyBorder="1" applyAlignment="1" applyProtection="1">
      <alignment horizontal="right" wrapText="1"/>
      <protection locked="0"/>
    </xf>
    <xf numFmtId="0" fontId="0" fillId="0" borderId="33" xfId="0" applyBorder="1" applyAlignment="1" applyProtection="1">
      <alignment horizontal="right" wrapText="1"/>
      <protection locked="0"/>
    </xf>
    <xf numFmtId="4" fontId="15" fillId="0" borderId="33" xfId="0" applyNumberFormat="1" applyFont="1" applyFill="1" applyBorder="1" applyProtection="1">
      <protection locked="0"/>
    </xf>
    <xf numFmtId="4" fontId="15" fillId="0" borderId="58" xfId="0" applyNumberFormat="1" applyFont="1" applyFill="1" applyBorder="1" applyAlignment="1" applyProtection="1">
      <alignment horizontal="right" wrapText="1"/>
      <protection locked="0"/>
    </xf>
    <xf numFmtId="4" fontId="0" fillId="4" borderId="40" xfId="0" applyNumberFormat="1" applyFill="1" applyBorder="1" applyProtection="1">
      <protection locked="0"/>
    </xf>
    <xf numFmtId="4" fontId="0" fillId="4" borderId="32" xfId="0" applyNumberFormat="1" applyFill="1" applyBorder="1" applyProtection="1">
      <protection locked="0"/>
    </xf>
    <xf numFmtId="4" fontId="0" fillId="13" borderId="30" xfId="0" applyNumberFormat="1" applyFill="1" applyBorder="1" applyAlignment="1" applyProtection="1">
      <alignment horizontal="right" wrapText="1"/>
      <protection locked="0"/>
    </xf>
    <xf numFmtId="4" fontId="0" fillId="13" borderId="48" xfId="0" applyNumberFormat="1" applyFill="1" applyBorder="1" applyAlignment="1" applyProtection="1">
      <alignment horizontal="right" wrapText="1"/>
      <protection locked="0"/>
    </xf>
    <xf numFmtId="4" fontId="2" fillId="5" borderId="40" xfId="0" applyNumberFormat="1" applyFont="1" applyFill="1" applyBorder="1" applyProtection="1">
      <protection locked="0"/>
    </xf>
    <xf numFmtId="4" fontId="2" fillId="5" borderId="32" xfId="0" applyNumberFormat="1" applyFont="1" applyFill="1" applyBorder="1" applyProtection="1">
      <protection locked="0"/>
    </xf>
    <xf numFmtId="4" fontId="0" fillId="0" borderId="7" xfId="0" applyNumberFormat="1" applyFont="1" applyBorder="1" applyAlignment="1" applyProtection="1">
      <alignment horizontal="center" vertical="center" wrapText="1"/>
      <protection locked="0"/>
    </xf>
    <xf numFmtId="4" fontId="0" fillId="0" borderId="7" xfId="0" applyNumberFormat="1" applyFont="1" applyBorder="1" applyAlignment="1" applyProtection="1">
      <alignment horizontal="center" vertical="center"/>
      <protection locked="0"/>
    </xf>
    <xf numFmtId="4" fontId="0" fillId="0" borderId="12" xfId="0" applyNumberFormat="1" applyFont="1" applyBorder="1" applyAlignment="1" applyProtection="1">
      <alignment horizontal="center" vertical="center" wrapText="1"/>
      <protection locked="0"/>
    </xf>
    <xf numFmtId="4" fontId="0" fillId="0" borderId="12" xfId="0" applyNumberFormat="1" applyFont="1" applyBorder="1" applyAlignment="1" applyProtection="1">
      <alignment horizontal="center" vertical="center"/>
      <protection locked="0"/>
    </xf>
    <xf numFmtId="4" fontId="0" fillId="0" borderId="59" xfId="0" applyNumberFormat="1" applyBorder="1" applyProtection="1">
      <protection locked="0"/>
    </xf>
    <xf numFmtId="4" fontId="1" fillId="10" borderId="59" xfId="0" applyNumberFormat="1" applyFont="1" applyFill="1" applyBorder="1" applyAlignment="1" applyProtection="1">
      <alignment horizontal="right"/>
      <protection locked="0"/>
    </xf>
    <xf numFmtId="4" fontId="0" fillId="5" borderId="27" xfId="0" applyNumberFormat="1" applyFill="1" applyBorder="1" applyAlignment="1" applyProtection="1">
      <alignment horizontal="center" vertical="center"/>
      <protection locked="0"/>
    </xf>
    <xf numFmtId="4" fontId="0" fillId="5" borderId="28" xfId="0" applyNumberFormat="1" applyFill="1" applyBorder="1" applyAlignment="1" applyProtection="1">
      <alignment horizontal="center" vertical="center"/>
      <protection locked="0"/>
    </xf>
    <xf numFmtId="4" fontId="0" fillId="5" borderId="29" xfId="0" applyNumberFormat="1" applyFill="1" applyBorder="1" applyAlignment="1" applyProtection="1">
      <alignment horizontal="center" vertical="center"/>
      <protection locked="0"/>
    </xf>
    <xf numFmtId="4" fontId="0" fillId="5" borderId="52" xfId="0" applyNumberFormat="1" applyFill="1" applyBorder="1" applyAlignment="1" applyProtection="1">
      <alignment horizontal="center" vertical="center"/>
      <protection locked="0"/>
    </xf>
    <xf numFmtId="4" fontId="0" fillId="5" borderId="53" xfId="0" applyNumberFormat="1" applyFill="1" applyBorder="1" applyAlignment="1" applyProtection="1">
      <alignment horizontal="center" vertical="center"/>
      <protection locked="0"/>
    </xf>
    <xf numFmtId="4" fontId="0" fillId="5" borderId="54" xfId="0" applyNumberForma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23" xfId="0" applyFont="1" applyFill="1" applyBorder="1" applyAlignment="1" applyProtection="1">
      <alignment horizontal="right" vertical="center" wrapText="1"/>
      <protection locked="0"/>
    </xf>
    <xf numFmtId="0" fontId="1" fillId="3" borderId="30" xfId="0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4" fontId="1" fillId="2" borderId="5" xfId="0" applyNumberFormat="1" applyFont="1" applyFill="1" applyBorder="1" applyAlignment="1" applyProtection="1">
      <alignment horizontal="left"/>
      <protection locked="0"/>
    </xf>
    <xf numFmtId="4" fontId="1" fillId="2" borderId="7" xfId="0" applyNumberFormat="1" applyFont="1" applyFill="1" applyBorder="1" applyAlignment="1" applyProtection="1">
      <alignment horizontal="left"/>
      <protection locked="0"/>
    </xf>
    <xf numFmtId="4" fontId="1" fillId="2" borderId="6" xfId="0" applyNumberFormat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" fontId="1" fillId="0" borderId="5" xfId="0" applyNumberFormat="1" applyFont="1" applyFill="1" applyBorder="1" applyAlignment="1" applyProtection="1">
      <alignment horizontal="left" vertical="top" wrapText="1"/>
      <protection locked="0"/>
    </xf>
    <xf numFmtId="4" fontId="1" fillId="0" borderId="7" xfId="0" applyNumberFormat="1" applyFont="1" applyFill="1" applyBorder="1" applyAlignment="1" applyProtection="1">
      <alignment horizontal="left" vertical="top" wrapText="1"/>
      <protection locked="0"/>
    </xf>
    <xf numFmtId="4" fontId="1" fillId="0" borderId="11" xfId="0" applyNumberFormat="1" applyFont="1" applyFill="1" applyBorder="1" applyAlignment="1" applyProtection="1">
      <alignment horizontal="left" vertical="top" wrapText="1"/>
      <protection locked="0"/>
    </xf>
    <xf numFmtId="4" fontId="1" fillId="0" borderId="12" xfId="0" applyNumberFormat="1" applyFont="1" applyFill="1" applyBorder="1" applyAlignment="1" applyProtection="1">
      <alignment horizontal="left" vertical="top" wrapText="1"/>
      <protection locked="0"/>
    </xf>
    <xf numFmtId="4" fontId="1" fillId="0" borderId="9" xfId="0" applyNumberFormat="1" applyFont="1" applyFill="1" applyBorder="1" applyAlignment="1" applyProtection="1">
      <alignment horizontal="left" vertical="top" wrapText="1"/>
      <protection locked="0"/>
    </xf>
    <xf numFmtId="4" fontId="1" fillId="0" borderId="3" xfId="0" applyNumberFormat="1" applyFont="1" applyFill="1" applyBorder="1" applyAlignment="1" applyProtection="1">
      <alignment horizontal="left" vertical="top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1" fillId="0" borderId="49" xfId="0" applyFont="1" applyBorder="1" applyAlignment="1" applyProtection="1">
      <alignment horizontal="center" vertical="center" textRotation="90" wrapText="1"/>
      <protection locked="0"/>
    </xf>
    <xf numFmtId="0" fontId="11" fillId="0" borderId="16" xfId="0" applyFont="1" applyBorder="1" applyAlignment="1" applyProtection="1">
      <alignment horizontal="center" vertical="center" textRotation="90" wrapText="1"/>
      <protection locked="0"/>
    </xf>
    <xf numFmtId="0" fontId="11" fillId="0" borderId="50" xfId="0" applyFont="1" applyBorder="1" applyAlignment="1" applyProtection="1">
      <alignment horizontal="center" vertical="center" textRotation="90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" fillId="13" borderId="9" xfId="0" applyFont="1" applyFill="1" applyBorder="1" applyAlignment="1" applyProtection="1">
      <alignment horizontal="left"/>
      <protection locked="0"/>
    </xf>
    <xf numFmtId="0" fontId="1" fillId="13" borderId="3" xfId="0" applyFont="1" applyFill="1" applyBorder="1" applyAlignment="1" applyProtection="1">
      <alignment horizontal="left"/>
      <protection locked="0"/>
    </xf>
    <xf numFmtId="0" fontId="1" fillId="13" borderId="1" xfId="0" applyFont="1" applyFill="1" applyBorder="1" applyAlignment="1" applyProtection="1">
      <alignment horizontal="left"/>
      <protection locked="0"/>
    </xf>
    <xf numFmtId="0" fontId="1" fillId="11" borderId="9" xfId="0" applyFont="1" applyFill="1" applyBorder="1" applyAlignment="1" applyProtection="1">
      <alignment horizontal="left"/>
      <protection locked="0"/>
    </xf>
    <xf numFmtId="0" fontId="1" fillId="11" borderId="3" xfId="0" applyFont="1" applyFill="1" applyBorder="1" applyAlignment="1" applyProtection="1">
      <alignment horizontal="left"/>
      <protection locked="0"/>
    </xf>
    <xf numFmtId="0" fontId="1" fillId="11" borderId="1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46" xfId="0" applyBorder="1" applyAlignment="1" applyProtection="1">
      <alignment horizontal="left"/>
      <protection locked="0"/>
    </xf>
    <xf numFmtId="0" fontId="0" fillId="0" borderId="47" xfId="0" applyBorder="1" applyAlignment="1" applyProtection="1">
      <alignment horizontal="left"/>
      <protection locked="0"/>
    </xf>
    <xf numFmtId="0" fontId="3" fillId="9" borderId="11" xfId="0" applyFont="1" applyFill="1" applyBorder="1" applyAlignment="1" applyProtection="1">
      <alignment horizontal="left"/>
      <protection locked="0"/>
    </xf>
    <xf numFmtId="0" fontId="3" fillId="9" borderId="12" xfId="0" applyFont="1" applyFill="1" applyBorder="1" applyAlignment="1" applyProtection="1">
      <alignment horizontal="left"/>
      <protection locked="0"/>
    </xf>
    <xf numFmtId="0" fontId="3" fillId="9" borderId="35" xfId="0" applyFont="1" applyFill="1" applyBorder="1" applyAlignment="1" applyProtection="1">
      <alignment horizontal="left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3" fillId="10" borderId="9" xfId="0" applyFont="1" applyFill="1" applyBorder="1" applyAlignment="1" applyProtection="1">
      <alignment horizontal="left"/>
      <protection locked="0"/>
    </xf>
    <xf numFmtId="0" fontId="3" fillId="10" borderId="3" xfId="0" applyFont="1" applyFill="1" applyBorder="1" applyAlignment="1" applyProtection="1">
      <alignment horizontal="left"/>
      <protection locked="0"/>
    </xf>
    <xf numFmtId="0" fontId="3" fillId="10" borderId="1" xfId="0" applyFont="1" applyFill="1" applyBorder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0" fillId="0" borderId="23" xfId="0" applyFill="1" applyBorder="1" applyAlignment="1" applyProtection="1">
      <alignment horizontal="left" vertical="center" wrapText="1"/>
      <protection locked="0"/>
    </xf>
    <xf numFmtId="0" fontId="0" fillId="0" borderId="45" xfId="0" applyFill="1" applyBorder="1" applyAlignment="1" applyProtection="1">
      <alignment horizontal="left" vertical="center" wrapText="1"/>
      <protection locked="0"/>
    </xf>
    <xf numFmtId="0" fontId="1" fillId="0" borderId="43" xfId="0" applyFont="1" applyBorder="1" applyAlignment="1" applyProtection="1">
      <alignment horizontal="right" vertical="center" wrapText="1"/>
      <protection locked="0"/>
    </xf>
    <xf numFmtId="0" fontId="1" fillId="0" borderId="44" xfId="0" applyFont="1" applyBorder="1" applyAlignment="1" applyProtection="1">
      <alignment horizontal="right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0" fontId="1" fillId="12" borderId="41" xfId="0" applyFont="1" applyFill="1" applyBorder="1" applyAlignment="1">
      <alignment horizontal="center" vertical="center" textRotation="90" wrapText="1"/>
    </xf>
    <xf numFmtId="0" fontId="1" fillId="12" borderId="17" xfId="0" applyFont="1" applyFill="1" applyBorder="1" applyAlignment="1">
      <alignment horizontal="center" vertical="center" textRotation="90" wrapText="1"/>
    </xf>
    <xf numFmtId="0" fontId="1" fillId="12" borderId="42" xfId="0" applyFont="1" applyFill="1" applyBorder="1" applyAlignment="1">
      <alignment horizontal="center" vertical="center" textRotation="90" wrapText="1"/>
    </xf>
    <xf numFmtId="49" fontId="7" fillId="9" borderId="1" xfId="0" applyNumberFormat="1" applyFont="1" applyFill="1" applyBorder="1" applyAlignment="1">
      <alignment horizontal="left" vertical="center" wrapText="1"/>
    </xf>
    <xf numFmtId="49" fontId="7" fillId="9" borderId="2" xfId="0" applyNumberFormat="1" applyFont="1" applyFill="1" applyBorder="1" applyAlignment="1">
      <alignment horizontal="left" vertical="center" wrapText="1"/>
    </xf>
    <xf numFmtId="49" fontId="7" fillId="9" borderId="18" xfId="0" applyNumberFormat="1" applyFont="1" applyFill="1" applyBorder="1" applyAlignment="1">
      <alignment horizontal="left" vertical="center" wrapText="1"/>
    </xf>
    <xf numFmtId="49" fontId="7" fillId="9" borderId="35" xfId="0" applyNumberFormat="1" applyFont="1" applyFill="1" applyBorder="1" applyAlignment="1">
      <alignment horizontal="center" vertical="center" wrapText="1"/>
    </xf>
    <xf numFmtId="49" fontId="7" fillId="9" borderId="19" xfId="0" applyNumberFormat="1" applyFont="1" applyFill="1" applyBorder="1" applyAlignment="1">
      <alignment horizontal="center" vertical="center" wrapText="1"/>
    </xf>
    <xf numFmtId="49" fontId="7" fillId="9" borderId="22" xfId="0" applyNumberFormat="1" applyFont="1" applyFill="1" applyBorder="1" applyAlignment="1">
      <alignment horizontal="center" vertical="center" wrapText="1"/>
    </xf>
    <xf numFmtId="49" fontId="7" fillId="9" borderId="3" xfId="0" applyNumberFormat="1" applyFont="1" applyFill="1" applyBorder="1" applyAlignment="1">
      <alignment horizontal="left" vertical="center" wrapText="1"/>
    </xf>
    <xf numFmtId="49" fontId="7" fillId="9" borderId="10" xfId="0" applyNumberFormat="1" applyFont="1" applyFill="1" applyBorder="1" applyAlignment="1">
      <alignment horizontal="left" vertical="center" wrapText="1"/>
    </xf>
    <xf numFmtId="0" fontId="11" fillId="11" borderId="0" xfId="0" applyFont="1" applyFill="1" applyAlignment="1">
      <alignment horizontal="left" vertical="center" wrapText="1"/>
    </xf>
    <xf numFmtId="0" fontId="1" fillId="12" borderId="0" xfId="0" applyFont="1" applyFill="1" applyAlignment="1">
      <alignment horizontal="left" wrapText="1"/>
    </xf>
    <xf numFmtId="0" fontId="7" fillId="11" borderId="7" xfId="0" applyFont="1" applyFill="1" applyBorder="1" applyAlignment="1">
      <alignment horizontal="left" vertical="center"/>
    </xf>
    <xf numFmtId="0" fontId="7" fillId="11" borderId="8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 wrapText="1"/>
    </xf>
    <xf numFmtId="0" fontId="7" fillId="8" borderId="10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8" fillId="8" borderId="36" xfId="0" applyFont="1" applyFill="1" applyBorder="1" applyAlignment="1">
      <alignment horizontal="left" vertical="center" wrapText="1"/>
    </xf>
    <xf numFmtId="0" fontId="8" fillId="8" borderId="36" xfId="0" applyFont="1" applyFill="1" applyBorder="1" applyAlignment="1">
      <alignment horizontal="left" vertical="center"/>
    </xf>
    <xf numFmtId="0" fontId="8" fillId="8" borderId="39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13" fillId="8" borderId="3" xfId="0" applyFont="1" applyFill="1" applyBorder="1" applyAlignment="1">
      <alignment horizontal="left" vertical="center"/>
    </xf>
    <xf numFmtId="0" fontId="13" fillId="8" borderId="10" xfId="0" applyFont="1" applyFill="1" applyBorder="1" applyAlignment="1">
      <alignment horizontal="left" vertical="center"/>
    </xf>
    <xf numFmtId="0" fontId="7" fillId="7" borderId="31" xfId="0" applyFont="1" applyFill="1" applyBorder="1" applyAlignment="1">
      <alignment horizontal="left" vertical="center" wrapText="1"/>
    </xf>
    <xf numFmtId="0" fontId="7" fillId="7" borderId="32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49" fontId="7" fillId="9" borderId="7" xfId="0" applyNumberFormat="1" applyFont="1" applyFill="1" applyBorder="1" applyAlignment="1">
      <alignment horizontal="left" vertical="center" wrapText="1"/>
    </xf>
    <xf numFmtId="49" fontId="7" fillId="9" borderId="8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353"/>
      <color rgb="FFFF00FF"/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3/09/relationships/Python" Target="pyth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dislav.jerabek\Desktop\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41"/>
  <sheetViews>
    <sheetView tabSelected="1" topLeftCell="A6" zoomScale="90" zoomScaleNormal="90" workbookViewId="0">
      <selection activeCell="F18" sqref="F18"/>
    </sheetView>
  </sheetViews>
  <sheetFormatPr defaultColWidth="9.140625" defaultRowHeight="15"/>
  <cols>
    <col min="1" max="1" width="12.7109375" customWidth="1"/>
    <col min="2" max="2" width="30.42578125" customWidth="1"/>
    <col min="3" max="4" width="12.7109375" customWidth="1"/>
    <col min="5" max="6" width="15.7109375" customWidth="1"/>
    <col min="7" max="11" width="14.7109375" customWidth="1"/>
    <col min="12" max="12" width="15.5703125" customWidth="1"/>
    <col min="13" max="13" width="16.42578125" customWidth="1"/>
    <col min="14" max="15" width="14.7109375" customWidth="1"/>
  </cols>
  <sheetData>
    <row r="1" spans="1:16" ht="15.75" thickBot="1">
      <c r="A1" s="160" t="s">
        <v>62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28"/>
    </row>
    <row r="2" spans="1:16">
      <c r="A2" s="165" t="s">
        <v>0</v>
      </c>
      <c r="B2" s="166"/>
      <c r="C2" s="166"/>
      <c r="D2" s="167"/>
      <c r="E2" s="23" t="s">
        <v>41</v>
      </c>
      <c r="F2" s="24" t="s">
        <v>42</v>
      </c>
      <c r="G2" s="5"/>
      <c r="H2" s="5"/>
      <c r="I2" s="5"/>
      <c r="J2" s="5"/>
      <c r="K2" s="5"/>
      <c r="L2" s="5"/>
      <c r="M2" s="5"/>
      <c r="N2" s="5"/>
      <c r="O2" s="5"/>
    </row>
    <row r="3" spans="1:16">
      <c r="A3" s="184" t="s">
        <v>43</v>
      </c>
      <c r="B3" s="185"/>
      <c r="C3" s="185"/>
      <c r="D3" s="186"/>
      <c r="E3" s="152">
        <f>(E4+E7+E8)</f>
        <v>0</v>
      </c>
      <c r="F3" s="25">
        <f>(F4+F7+F8)</f>
        <v>0</v>
      </c>
      <c r="G3" s="5"/>
      <c r="H3" s="5"/>
      <c r="I3" s="5"/>
      <c r="J3" s="5"/>
      <c r="K3" s="5"/>
      <c r="L3" s="5"/>
      <c r="M3" s="5"/>
      <c r="N3" s="5"/>
      <c r="O3" s="5"/>
    </row>
    <row r="4" spans="1:16">
      <c r="A4" s="201" t="s">
        <v>44</v>
      </c>
      <c r="B4" s="202"/>
      <c r="C4" s="202"/>
      <c r="D4" s="203"/>
      <c r="E4" s="6">
        <f>J19+G30</f>
        <v>0</v>
      </c>
      <c r="F4" s="152">
        <f>K19+H30</f>
        <v>0</v>
      </c>
      <c r="G4" s="59"/>
      <c r="H4" s="5"/>
      <c r="I4" s="13"/>
      <c r="J4" s="5"/>
      <c r="K4" s="5"/>
      <c r="L4" s="5"/>
      <c r="M4" s="5"/>
      <c r="N4" s="5"/>
      <c r="O4" s="5"/>
    </row>
    <row r="5" spans="1:16">
      <c r="A5" s="198" t="s">
        <v>2</v>
      </c>
      <c r="B5" s="199"/>
      <c r="C5" s="199"/>
      <c r="D5" s="200"/>
      <c r="E5" s="37">
        <f>IF(E4&gt;5333333.34,"4 000 000,00",E4*0.75)</f>
        <v>0</v>
      </c>
      <c r="F5" s="153">
        <f>IF(F4&gt;5333333.34,"4 000 000,00",F4*0.75)</f>
        <v>0</v>
      </c>
      <c r="G5" s="5"/>
      <c r="H5" s="5"/>
      <c r="I5" s="5"/>
      <c r="J5" s="5"/>
      <c r="K5" s="5"/>
      <c r="L5" s="5"/>
      <c r="M5" s="5"/>
      <c r="N5" s="5"/>
      <c r="O5" s="5"/>
    </row>
    <row r="6" spans="1:16">
      <c r="A6" s="187" t="s">
        <v>3</v>
      </c>
      <c r="B6" s="188"/>
      <c r="C6" s="188"/>
      <c r="D6" s="189"/>
      <c r="E6" s="126">
        <f>E4-E5</f>
        <v>0</v>
      </c>
      <c r="F6" s="127">
        <f>F4-F5</f>
        <v>0</v>
      </c>
      <c r="G6" s="5"/>
      <c r="H6" s="5"/>
      <c r="I6" s="5"/>
      <c r="J6" s="5"/>
      <c r="K6" s="5"/>
      <c r="L6" s="5"/>
      <c r="M6" s="5"/>
      <c r="N6" s="5"/>
      <c r="O6" s="5"/>
    </row>
    <row r="7" spans="1:16">
      <c r="A7" s="212" t="s">
        <v>45</v>
      </c>
      <c r="B7" s="213"/>
      <c r="C7" s="213"/>
      <c r="D7" s="214"/>
      <c r="E7" s="7">
        <f>N19+I30</f>
        <v>0</v>
      </c>
      <c r="F7" s="26">
        <f>O19+J30</f>
        <v>0</v>
      </c>
      <c r="G7" s="5"/>
      <c r="H7" s="5"/>
      <c r="I7" s="5"/>
      <c r="J7" s="5"/>
      <c r="K7" s="5"/>
      <c r="L7" s="5"/>
      <c r="M7" s="5"/>
      <c r="N7" s="5"/>
      <c r="O7" s="5"/>
    </row>
    <row r="8" spans="1:16" ht="15.75" thickBot="1">
      <c r="A8" s="194" t="s">
        <v>46</v>
      </c>
      <c r="B8" s="195"/>
      <c r="C8" s="195"/>
      <c r="D8" s="196"/>
      <c r="E8" s="8">
        <v>0</v>
      </c>
      <c r="F8" s="27">
        <v>0</v>
      </c>
      <c r="G8" s="5"/>
      <c r="H8" s="5"/>
      <c r="I8" s="5"/>
      <c r="J8" s="5"/>
      <c r="K8" s="5"/>
      <c r="L8" s="5"/>
      <c r="M8" s="5"/>
      <c r="N8" s="5"/>
      <c r="O8" s="5"/>
    </row>
    <row r="9" spans="1:16" ht="15.75" thickBot="1">
      <c r="A9" s="168"/>
      <c r="B9" s="168"/>
      <c r="C9" s="168"/>
      <c r="D9" s="168"/>
      <c r="E9" s="168"/>
      <c r="F9" s="168"/>
      <c r="G9" s="5"/>
      <c r="H9" s="5"/>
      <c r="I9" s="5"/>
      <c r="J9" s="5"/>
      <c r="K9" s="5"/>
      <c r="L9" s="5"/>
      <c r="M9" s="5"/>
      <c r="N9" s="5"/>
      <c r="O9" s="5"/>
    </row>
    <row r="10" spans="1:16" ht="48" customHeight="1" thickBot="1">
      <c r="A10" s="175" t="s">
        <v>4</v>
      </c>
      <c r="B10" s="197"/>
      <c r="C10" s="197"/>
      <c r="D10" s="197"/>
      <c r="E10" s="81" t="s">
        <v>5</v>
      </c>
      <c r="F10" s="82" t="s">
        <v>6</v>
      </c>
      <c r="G10" s="82" t="s">
        <v>7</v>
      </c>
      <c r="H10" s="82" t="s">
        <v>100</v>
      </c>
      <c r="I10" s="93" t="s">
        <v>101</v>
      </c>
      <c r="J10" s="95" t="s">
        <v>14</v>
      </c>
      <c r="K10" s="96" t="s">
        <v>93</v>
      </c>
      <c r="L10" s="115" t="s">
        <v>96</v>
      </c>
      <c r="M10" s="93" t="s">
        <v>97</v>
      </c>
      <c r="N10" s="108" t="s">
        <v>13</v>
      </c>
      <c r="O10" s="83" t="s">
        <v>16</v>
      </c>
    </row>
    <row r="11" spans="1:16" ht="15.75" thickBot="1">
      <c r="A11" s="204" t="s">
        <v>8</v>
      </c>
      <c r="B11" s="205"/>
      <c r="C11" s="205"/>
      <c r="D11" s="205"/>
      <c r="E11" s="137"/>
      <c r="F11" s="138"/>
      <c r="G11" s="139"/>
      <c r="H11" s="140" t="e">
        <f>H19+#REF!</f>
        <v>#REF!</v>
      </c>
      <c r="I11" s="141" t="e">
        <f>I19+#REF!</f>
        <v>#REF!</v>
      </c>
      <c r="J11" s="142">
        <f>J19+G30</f>
        <v>0</v>
      </c>
      <c r="K11" s="143">
        <f>K19+H30</f>
        <v>0</v>
      </c>
      <c r="L11" s="144">
        <f>L19+E30</f>
        <v>0</v>
      </c>
      <c r="M11" s="145">
        <f>M19+F30</f>
        <v>0</v>
      </c>
      <c r="N11" s="146">
        <f>N19+I30</f>
        <v>0</v>
      </c>
      <c r="O11" s="147">
        <f>O19+J30</f>
        <v>0</v>
      </c>
    </row>
    <row r="12" spans="1:16" ht="17.25" customHeight="1">
      <c r="A12" s="206"/>
      <c r="B12" s="207"/>
      <c r="C12" s="207"/>
      <c r="D12" s="207"/>
      <c r="E12" s="129"/>
      <c r="F12" s="129"/>
      <c r="G12" s="129"/>
      <c r="H12" s="130"/>
      <c r="I12" s="131"/>
      <c r="J12" s="132"/>
      <c r="K12" s="133"/>
      <c r="L12" s="134"/>
      <c r="M12" s="131"/>
      <c r="N12" s="135"/>
      <c r="O12" s="136"/>
    </row>
    <row r="13" spans="1:16" s="34" customFormat="1" ht="17.25">
      <c r="A13" s="208" t="s">
        <v>66</v>
      </c>
      <c r="B13" s="209"/>
      <c r="C13" s="209"/>
      <c r="D13" s="209"/>
      <c r="E13" s="31" t="s">
        <v>33</v>
      </c>
      <c r="F13" s="32">
        <v>5800</v>
      </c>
      <c r="G13" s="33">
        <v>0</v>
      </c>
      <c r="H13" s="33">
        <f>F13*G13</f>
        <v>0</v>
      </c>
      <c r="I13" s="104">
        <f>H13*1.12</f>
        <v>0</v>
      </c>
      <c r="J13" s="120">
        <f t="shared" ref="J13:K18" si="0">IF(H13&gt;L13,L13,H13)</f>
        <v>0</v>
      </c>
      <c r="K13" s="121">
        <f>IF(I13&gt;M13,M13,I13)</f>
        <v>0</v>
      </c>
      <c r="L13" s="116">
        <v>0</v>
      </c>
      <c r="M13" s="104">
        <f>L13*1.12</f>
        <v>0</v>
      </c>
      <c r="N13" s="109">
        <f>IF(L13-H13&gt;0,L13-H13,0)</f>
        <v>0</v>
      </c>
      <c r="O13" s="47">
        <f t="shared" ref="O13:O18" si="1">IF(M13-I13&gt;0,M13-I13,0)</f>
        <v>0</v>
      </c>
    </row>
    <row r="14" spans="1:16" s="34" customFormat="1" ht="17.25">
      <c r="A14" s="210" t="s">
        <v>11</v>
      </c>
      <c r="B14" s="211"/>
      <c r="C14" s="211"/>
      <c r="D14" s="211"/>
      <c r="E14" s="31" t="s">
        <v>34</v>
      </c>
      <c r="F14" s="32">
        <v>23200</v>
      </c>
      <c r="G14" s="33">
        <v>0</v>
      </c>
      <c r="H14" s="33">
        <f>F14*G14</f>
        <v>0</v>
      </c>
      <c r="I14" s="104">
        <f t="shared" ref="I14:I18" si="2">H14*1.12</f>
        <v>0</v>
      </c>
      <c r="J14" s="120">
        <f t="shared" si="0"/>
        <v>0</v>
      </c>
      <c r="K14" s="121">
        <f>IF(I14&gt;M14,M14,I14)</f>
        <v>0</v>
      </c>
      <c r="L14" s="116">
        <v>0</v>
      </c>
      <c r="M14" s="104">
        <f t="shared" ref="M14:M18" si="3">L14*1.12</f>
        <v>0</v>
      </c>
      <c r="N14" s="109">
        <f t="shared" ref="N14:N18" si="4">IF(L14-H14&gt;0,L14-H14,0)</f>
        <v>0</v>
      </c>
      <c r="O14" s="47">
        <f t="shared" si="1"/>
        <v>0</v>
      </c>
    </row>
    <row r="15" spans="1:16">
      <c r="A15" s="190" t="s">
        <v>49</v>
      </c>
      <c r="B15" s="191"/>
      <c r="C15" s="191"/>
      <c r="D15" s="191"/>
      <c r="E15" s="1" t="s">
        <v>9</v>
      </c>
      <c r="F15" s="10">
        <v>2100000</v>
      </c>
      <c r="G15" s="9">
        <v>0</v>
      </c>
      <c r="H15" s="9">
        <f t="shared" ref="H15:H18" si="5">F15*G15</f>
        <v>0</v>
      </c>
      <c r="I15" s="105">
        <f t="shared" si="2"/>
        <v>0</v>
      </c>
      <c r="J15" s="120">
        <f t="shared" si="0"/>
        <v>0</v>
      </c>
      <c r="K15" s="121">
        <f t="shared" ref="K15:K16" si="6">IF(I15&gt;M15,M15,I15)</f>
        <v>0</v>
      </c>
      <c r="L15" s="117">
        <v>0</v>
      </c>
      <c r="M15" s="105">
        <f t="shared" si="3"/>
        <v>0</v>
      </c>
      <c r="N15" s="109">
        <f t="shared" si="4"/>
        <v>0</v>
      </c>
      <c r="O15" s="47">
        <f t="shared" si="1"/>
        <v>0</v>
      </c>
    </row>
    <row r="16" spans="1:16">
      <c r="A16" s="190" t="s">
        <v>50</v>
      </c>
      <c r="B16" s="191"/>
      <c r="C16" s="191"/>
      <c r="D16" s="191"/>
      <c r="E16" s="1" t="s">
        <v>9</v>
      </c>
      <c r="F16" s="10">
        <v>3500000</v>
      </c>
      <c r="G16" s="9">
        <v>0</v>
      </c>
      <c r="H16" s="9">
        <f t="shared" si="5"/>
        <v>0</v>
      </c>
      <c r="I16" s="105">
        <f t="shared" si="2"/>
        <v>0</v>
      </c>
      <c r="J16" s="120">
        <f t="shared" si="0"/>
        <v>0</v>
      </c>
      <c r="K16" s="121">
        <f t="shared" si="6"/>
        <v>0</v>
      </c>
      <c r="L16" s="117">
        <v>0</v>
      </c>
      <c r="M16" s="105">
        <f t="shared" si="3"/>
        <v>0</v>
      </c>
      <c r="N16" s="109">
        <f t="shared" si="4"/>
        <v>0</v>
      </c>
      <c r="O16" s="47">
        <f t="shared" si="1"/>
        <v>0</v>
      </c>
    </row>
    <row r="17" spans="1:15">
      <c r="A17" s="190" t="s">
        <v>88</v>
      </c>
      <c r="B17" s="191"/>
      <c r="C17" s="191"/>
      <c r="D17" s="191"/>
      <c r="E17" s="1" t="s">
        <v>59</v>
      </c>
      <c r="F17" s="10">
        <v>30000</v>
      </c>
      <c r="G17" s="9">
        <v>0</v>
      </c>
      <c r="H17" s="9">
        <f t="shared" si="5"/>
        <v>0</v>
      </c>
      <c r="I17" s="105">
        <f t="shared" si="2"/>
        <v>0</v>
      </c>
      <c r="J17" s="120">
        <f t="shared" si="0"/>
        <v>0</v>
      </c>
      <c r="K17" s="121">
        <f t="shared" si="0"/>
        <v>0</v>
      </c>
      <c r="L17" s="117">
        <v>0</v>
      </c>
      <c r="M17" s="105">
        <f t="shared" si="3"/>
        <v>0</v>
      </c>
      <c r="N17" s="109">
        <f t="shared" si="4"/>
        <v>0</v>
      </c>
      <c r="O17" s="47">
        <f t="shared" si="1"/>
        <v>0</v>
      </c>
    </row>
    <row r="18" spans="1:15" ht="15.75" thickBot="1">
      <c r="A18" s="192" t="s">
        <v>52</v>
      </c>
      <c r="B18" s="193"/>
      <c r="C18" s="193"/>
      <c r="D18" s="193"/>
      <c r="E18" s="84" t="s">
        <v>59</v>
      </c>
      <c r="F18" s="85">
        <v>90000</v>
      </c>
      <c r="G18" s="86">
        <v>0</v>
      </c>
      <c r="H18" s="86">
        <f t="shared" si="5"/>
        <v>0</v>
      </c>
      <c r="I18" s="106">
        <f t="shared" si="2"/>
        <v>0</v>
      </c>
      <c r="J18" s="122">
        <f t="shared" si="0"/>
        <v>0</v>
      </c>
      <c r="K18" s="123">
        <f t="shared" si="0"/>
        <v>0</v>
      </c>
      <c r="L18" s="118">
        <v>0</v>
      </c>
      <c r="M18" s="106">
        <f t="shared" si="3"/>
        <v>0</v>
      </c>
      <c r="N18" s="109">
        <f t="shared" si="4"/>
        <v>0</v>
      </c>
      <c r="O18" s="47">
        <f t="shared" si="1"/>
        <v>0</v>
      </c>
    </row>
    <row r="19" spans="1:15" ht="15.75" thickBot="1">
      <c r="A19" s="87" t="s">
        <v>10</v>
      </c>
      <c r="B19" s="88"/>
      <c r="C19" s="88"/>
      <c r="D19" s="88"/>
      <c r="E19" s="89"/>
      <c r="F19" s="90"/>
      <c r="G19" s="91"/>
      <c r="H19" s="92">
        <f>SUM(H13:H18)</f>
        <v>0</v>
      </c>
      <c r="I19" s="107">
        <f t="shared" ref="I19:O19" si="7">SUM(I13:I18)</f>
        <v>0</v>
      </c>
      <c r="J19" s="110">
        <f t="shared" si="7"/>
        <v>0</v>
      </c>
      <c r="K19" s="58">
        <f t="shared" si="7"/>
        <v>0</v>
      </c>
      <c r="L19" s="119">
        <f t="shared" si="7"/>
        <v>0</v>
      </c>
      <c r="M19" s="107">
        <f t="shared" si="7"/>
        <v>0</v>
      </c>
      <c r="N19" s="110">
        <f t="shared" si="7"/>
        <v>0</v>
      </c>
      <c r="O19" s="58">
        <f t="shared" si="7"/>
        <v>0</v>
      </c>
    </row>
    <row r="20" spans="1:15">
      <c r="A20" s="11"/>
      <c r="B20" s="11"/>
      <c r="C20" s="11"/>
      <c r="D20" s="11"/>
      <c r="E20" s="5"/>
      <c r="F20" s="12"/>
      <c r="G20" s="13"/>
      <c r="H20" s="13"/>
      <c r="I20" s="13"/>
      <c r="J20" s="13"/>
      <c r="K20" s="13"/>
      <c r="L20" s="13"/>
      <c r="M20" s="13"/>
      <c r="N20" s="13"/>
      <c r="O20" s="5"/>
    </row>
    <row r="21" spans="1: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5.75" thickBot="1">
      <c r="A22" s="14"/>
      <c r="B22" s="14"/>
      <c r="C22" s="15"/>
      <c r="D22" s="16"/>
      <c r="E22" s="17"/>
      <c r="F22" s="17"/>
      <c r="G22" s="18"/>
      <c r="H22" s="5"/>
      <c r="I22" s="5"/>
      <c r="J22" s="5"/>
      <c r="K22" s="13"/>
      <c r="L22" s="5"/>
      <c r="M22" s="5"/>
      <c r="N22" s="5"/>
      <c r="O22" s="5"/>
    </row>
    <row r="23" spans="1:15" ht="43.5" customHeight="1" thickBot="1">
      <c r="A23" s="175" t="s">
        <v>12</v>
      </c>
      <c r="B23" s="176"/>
      <c r="C23" s="82" t="s">
        <v>98</v>
      </c>
      <c r="D23" s="82" t="s">
        <v>99</v>
      </c>
      <c r="E23" s="82" t="s">
        <v>95</v>
      </c>
      <c r="F23" s="93" t="s">
        <v>94</v>
      </c>
      <c r="G23" s="95" t="s">
        <v>14</v>
      </c>
      <c r="H23" s="96" t="s">
        <v>93</v>
      </c>
      <c r="I23" s="94" t="s">
        <v>15</v>
      </c>
      <c r="J23" s="111" t="s">
        <v>67</v>
      </c>
      <c r="L23" s="128"/>
      <c r="M23" s="5"/>
      <c r="N23" s="5"/>
      <c r="O23" s="5"/>
    </row>
    <row r="24" spans="1:15" ht="30" customHeight="1">
      <c r="A24" s="177" t="s">
        <v>106</v>
      </c>
      <c r="B24" s="124" t="s">
        <v>102</v>
      </c>
      <c r="C24" s="148">
        <v>15000</v>
      </c>
      <c r="D24" s="149">
        <f>C24*1.21</f>
        <v>18150</v>
      </c>
      <c r="E24" s="97">
        <v>0</v>
      </c>
      <c r="F24" s="98">
        <f>E24*1.21</f>
        <v>0</v>
      </c>
      <c r="G24" s="100">
        <f>E24-I24</f>
        <v>0</v>
      </c>
      <c r="H24" s="101">
        <f>F24-J24</f>
        <v>0</v>
      </c>
      <c r="I24" s="99">
        <f>IF(E24-C24&gt;0,E24-C24,0)</f>
        <v>0</v>
      </c>
      <c r="J24" s="112">
        <f>IF(F24-D24&gt;0,F24-D24,0)</f>
        <v>0</v>
      </c>
      <c r="M24" s="5"/>
      <c r="N24" s="5"/>
      <c r="O24" s="5"/>
    </row>
    <row r="25" spans="1:15" ht="30" customHeight="1">
      <c r="A25" s="178"/>
      <c r="B25" s="20" t="s">
        <v>105</v>
      </c>
      <c r="C25" s="180"/>
      <c r="D25" s="180"/>
      <c r="E25" s="19">
        <v>0</v>
      </c>
      <c r="F25" s="36">
        <f>E25*1.21</f>
        <v>0</v>
      </c>
      <c r="G25" s="54">
        <f t="shared" ref="G25:H28" si="8">E25</f>
        <v>0</v>
      </c>
      <c r="H25" s="55">
        <f t="shared" si="8"/>
        <v>0</v>
      </c>
      <c r="I25" s="154"/>
      <c r="J25" s="157"/>
      <c r="M25" s="5"/>
      <c r="N25" s="5"/>
      <c r="O25" s="5"/>
    </row>
    <row r="26" spans="1:15" ht="30" customHeight="1">
      <c r="A26" s="178"/>
      <c r="B26" s="20" t="s">
        <v>17</v>
      </c>
      <c r="C26" s="181"/>
      <c r="D26" s="181"/>
      <c r="E26" s="19">
        <v>0</v>
      </c>
      <c r="F26" s="36">
        <f t="shared" ref="F26:F29" si="9">E26*1.21</f>
        <v>0</v>
      </c>
      <c r="G26" s="54">
        <f t="shared" si="8"/>
        <v>0</v>
      </c>
      <c r="H26" s="55">
        <f t="shared" si="8"/>
        <v>0</v>
      </c>
      <c r="I26" s="155"/>
      <c r="J26" s="158"/>
      <c r="M26" s="5"/>
      <c r="N26" s="5"/>
      <c r="O26" s="5"/>
    </row>
    <row r="27" spans="1:15" ht="30" customHeight="1">
      <c r="A27" s="178"/>
      <c r="B27" s="20" t="s">
        <v>18</v>
      </c>
      <c r="C27" s="181"/>
      <c r="D27" s="181"/>
      <c r="E27" s="19">
        <v>0</v>
      </c>
      <c r="F27" s="36">
        <f t="shared" si="9"/>
        <v>0</v>
      </c>
      <c r="G27" s="54">
        <f t="shared" si="8"/>
        <v>0</v>
      </c>
      <c r="H27" s="55">
        <f t="shared" si="8"/>
        <v>0</v>
      </c>
      <c r="I27" s="155"/>
      <c r="J27" s="158"/>
      <c r="M27" s="5"/>
      <c r="N27" s="5"/>
      <c r="O27" s="5"/>
    </row>
    <row r="28" spans="1:15" ht="30" customHeight="1">
      <c r="A28" s="178"/>
      <c r="B28" s="21" t="s">
        <v>104</v>
      </c>
      <c r="C28" s="182"/>
      <c r="D28" s="182"/>
      <c r="E28" s="19">
        <v>0</v>
      </c>
      <c r="F28" s="36">
        <f t="shared" si="9"/>
        <v>0</v>
      </c>
      <c r="G28" s="54">
        <f t="shared" si="8"/>
        <v>0</v>
      </c>
      <c r="H28" s="55">
        <f t="shared" si="8"/>
        <v>0</v>
      </c>
      <c r="I28" s="156"/>
      <c r="J28" s="159"/>
      <c r="M28" s="5"/>
      <c r="N28" s="5"/>
      <c r="O28" s="5"/>
    </row>
    <row r="29" spans="1:15" ht="30" customHeight="1" thickBot="1">
      <c r="A29" s="179"/>
      <c r="B29" s="125" t="s">
        <v>103</v>
      </c>
      <c r="C29" s="150">
        <v>25000</v>
      </c>
      <c r="D29" s="151">
        <f>C29*1.21</f>
        <v>30250</v>
      </c>
      <c r="E29" s="102">
        <v>0</v>
      </c>
      <c r="F29" s="103">
        <f t="shared" si="9"/>
        <v>0</v>
      </c>
      <c r="G29" s="56">
        <f>E29-I29</f>
        <v>0</v>
      </c>
      <c r="H29" s="60">
        <f>F29-J29</f>
        <v>0</v>
      </c>
      <c r="I29" s="48">
        <f>IF(E29-C29&gt;0,E29-C29,0)</f>
        <v>0</v>
      </c>
      <c r="J29" s="113">
        <f>IF(F29-D29&gt;0,F29-D29,0)</f>
        <v>0</v>
      </c>
      <c r="M29" s="5"/>
      <c r="N29" s="5"/>
      <c r="O29" s="29"/>
    </row>
    <row r="30" spans="1:15" ht="15.75" thickBot="1">
      <c r="A30" s="162" t="s">
        <v>68</v>
      </c>
      <c r="B30" s="163"/>
      <c r="C30" s="45"/>
      <c r="D30" s="46"/>
      <c r="E30" s="43">
        <f>SUM(E24:E29)</f>
        <v>0</v>
      </c>
      <c r="F30" s="42">
        <f>SUM(F24:F29)</f>
        <v>0</v>
      </c>
      <c r="G30" s="57">
        <f>SUM(G24:G29)</f>
        <v>0</v>
      </c>
      <c r="H30" s="58">
        <f>SUM(H24:H29)</f>
        <v>0</v>
      </c>
      <c r="I30" s="114">
        <f>I24+I29</f>
        <v>0</v>
      </c>
      <c r="J30" s="44">
        <f>J24+J29</f>
        <v>0</v>
      </c>
      <c r="M30" s="5"/>
      <c r="N30" s="5"/>
      <c r="O30" s="29"/>
    </row>
    <row r="31" spans="1:15" ht="15.75" thickBot="1">
      <c r="A31" s="38"/>
      <c r="B31" s="39"/>
      <c r="C31" s="40"/>
      <c r="D31" s="40"/>
      <c r="E31" s="38"/>
      <c r="F31" s="41"/>
      <c r="G31" s="5"/>
      <c r="H31" s="5"/>
      <c r="I31" s="5"/>
      <c r="J31" s="5"/>
      <c r="K31" s="5"/>
      <c r="L31" s="5"/>
      <c r="M31" s="5"/>
      <c r="N31" s="5"/>
      <c r="O31" s="29"/>
    </row>
    <row r="32" spans="1:15">
      <c r="A32" s="38"/>
      <c r="B32" s="169" t="s">
        <v>69</v>
      </c>
      <c r="C32" s="170"/>
      <c r="D32" s="170"/>
      <c r="E32" s="49">
        <f>E3</f>
        <v>0</v>
      </c>
      <c r="F32" s="50">
        <f>F3</f>
        <v>0</v>
      </c>
      <c r="G32" s="5"/>
      <c r="H32" s="5"/>
      <c r="I32" s="5"/>
      <c r="J32" s="5"/>
      <c r="K32" s="5"/>
      <c r="L32" s="5"/>
      <c r="M32" s="5"/>
      <c r="N32" s="5"/>
      <c r="O32" s="29"/>
    </row>
    <row r="33" spans="1:15">
      <c r="A33" s="38"/>
      <c r="B33" s="173" t="s">
        <v>70</v>
      </c>
      <c r="C33" s="174"/>
      <c r="D33" s="174"/>
      <c r="E33" s="35">
        <f>E30</f>
        <v>0</v>
      </c>
      <c r="F33" s="51">
        <f>F30</f>
        <v>0</v>
      </c>
      <c r="G33" s="5"/>
      <c r="H33" s="5"/>
      <c r="I33" s="5"/>
      <c r="J33" s="5"/>
      <c r="K33" s="5"/>
      <c r="L33" s="5"/>
      <c r="M33" s="5"/>
      <c r="N33" s="5"/>
      <c r="O33" s="29"/>
    </row>
    <row r="34" spans="1:15">
      <c r="A34" s="38"/>
      <c r="B34" s="173" t="s">
        <v>71</v>
      </c>
      <c r="C34" s="174"/>
      <c r="D34" s="174"/>
      <c r="E34" s="35">
        <f>E32*0.1</f>
        <v>0</v>
      </c>
      <c r="F34" s="51">
        <f>F32*0.1</f>
        <v>0</v>
      </c>
      <c r="G34" s="5"/>
      <c r="H34" s="5"/>
      <c r="I34" s="5"/>
      <c r="J34" s="5"/>
      <c r="K34" s="5"/>
      <c r="L34" s="5"/>
      <c r="M34" s="5"/>
      <c r="N34" s="5"/>
      <c r="O34" s="29"/>
    </row>
    <row r="35" spans="1:15" ht="15.75" thickBot="1">
      <c r="A35" s="38"/>
      <c r="B35" s="171" t="s">
        <v>82</v>
      </c>
      <c r="C35" s="172"/>
      <c r="D35" s="172"/>
      <c r="E35" s="52" t="str">
        <f>IF(E33&lt;E34,"SPLNĚN","NESPLNĚN")</f>
        <v>NESPLNĚN</v>
      </c>
      <c r="F35" s="53" t="str">
        <f>IF(F33&lt;F34,"SPLNĚN","NESPLNĚN")</f>
        <v>NESPLNĚN</v>
      </c>
      <c r="G35" s="5"/>
      <c r="H35" s="5"/>
      <c r="I35" s="5"/>
      <c r="J35" s="5"/>
      <c r="K35" s="5"/>
      <c r="L35" s="5"/>
      <c r="M35" s="5"/>
      <c r="N35" s="5"/>
      <c r="O35" s="29"/>
    </row>
    <row r="36" spans="1:15">
      <c r="A36" s="38"/>
      <c r="B36" s="39"/>
      <c r="C36" s="40"/>
      <c r="D36" s="40"/>
      <c r="E36" s="38"/>
      <c r="F36" s="5"/>
      <c r="G36" s="5"/>
      <c r="H36" s="5"/>
      <c r="I36" s="5"/>
      <c r="J36" s="5"/>
      <c r="K36" s="5"/>
      <c r="L36" s="5"/>
      <c r="M36" s="5"/>
      <c r="N36" s="5"/>
      <c r="O36" s="29"/>
    </row>
    <row r="37" spans="1:15">
      <c r="H37" s="5"/>
      <c r="I37" s="5"/>
      <c r="J37" s="5"/>
      <c r="K37" s="5"/>
      <c r="L37" s="5"/>
      <c r="M37" s="5"/>
      <c r="N37" s="5"/>
      <c r="O37" s="29"/>
    </row>
    <row r="38" spans="1:15" ht="18.75">
      <c r="A38" s="183" t="s">
        <v>58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5"/>
      <c r="M38" s="5"/>
      <c r="N38" s="5"/>
      <c r="O38" s="29"/>
    </row>
    <row r="39" spans="1:15" ht="18.75">
      <c r="A39" s="22" t="s">
        <v>47</v>
      </c>
    </row>
    <row r="40" spans="1:15" ht="18.75">
      <c r="A40" s="22" t="s">
        <v>83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5" ht="18.75">
      <c r="A41" s="164" t="s">
        <v>72</v>
      </c>
      <c r="B41" s="164"/>
      <c r="C41" s="164"/>
      <c r="D41" s="164"/>
      <c r="E41" s="164"/>
      <c r="F41" s="164"/>
      <c r="G41" s="164"/>
    </row>
  </sheetData>
  <mergeCells count="31">
    <mergeCell ref="A3:D3"/>
    <mergeCell ref="A6:D6"/>
    <mergeCell ref="A17:D17"/>
    <mergeCell ref="A18:D18"/>
    <mergeCell ref="A16:D16"/>
    <mergeCell ref="A8:D8"/>
    <mergeCell ref="A15:D15"/>
    <mergeCell ref="A10:D10"/>
    <mergeCell ref="A5:D5"/>
    <mergeCell ref="A4:D4"/>
    <mergeCell ref="A11:D11"/>
    <mergeCell ref="A12:D12"/>
    <mergeCell ref="A13:D13"/>
    <mergeCell ref="A14:D14"/>
    <mergeCell ref="A7:D7"/>
    <mergeCell ref="I25:I28"/>
    <mergeCell ref="J25:J28"/>
    <mergeCell ref="A1:O1"/>
    <mergeCell ref="A30:B30"/>
    <mergeCell ref="A41:G41"/>
    <mergeCell ref="A2:D2"/>
    <mergeCell ref="A9:F9"/>
    <mergeCell ref="B32:D32"/>
    <mergeCell ref="B35:D35"/>
    <mergeCell ref="B34:D34"/>
    <mergeCell ref="B33:D33"/>
    <mergeCell ref="A23:B23"/>
    <mergeCell ref="A24:A29"/>
    <mergeCell ref="C25:C28"/>
    <mergeCell ref="D25:D28"/>
    <mergeCell ref="A38:K38"/>
  </mergeCells>
  <phoneticPr fontId="12" type="noConversion"/>
  <conditionalFormatting sqref="E35:F35">
    <cfRule type="containsText" dxfId="5" priority="1" operator="containsText" text="NESPLNĚN">
      <formula>NOT(ISERROR(SEARCH("NESPLNĚN",E35)))</formula>
    </cfRule>
    <cfRule type="containsText" dxfId="4" priority="2" operator="containsText" text="SPLNĚN">
      <formula>NOT(ISERROR(SEARCH("SPLNĚN",E35)))</formula>
    </cfRule>
    <cfRule type="containsText" dxfId="3" priority="3" operator="containsText" text="NESPLNĚN">
      <formula>NOT(ISERROR(SEARCH("NESPLNĚN",E35)))</formula>
    </cfRule>
    <cfRule type="containsText" dxfId="2" priority="4" operator="containsText" text="SPLNĚN">
      <formula>NOT(ISERROR(SEARCH("SPLNĚN",E35)))</formula>
    </cfRule>
    <cfRule type="containsText" dxfId="1" priority="5" operator="containsText" text="NESPLNĚN">
      <formula>NOT(ISERROR(SEARCH("NESPLNĚN",E35)))</formula>
    </cfRule>
    <cfRule type="containsText" dxfId="0" priority="6" operator="containsText" text="KO">
      <formula>NOT(ISERROR(SEARCH("KO",E35)))</formula>
    </cfRule>
  </conditionalFormatting>
  <pageMargins left="0.70866141732283472" right="0.70866141732283472" top="0.78740157480314965" bottom="0.78740157480314965" header="0.31496062992125984" footer="0.31496062992125984"/>
  <pageSetup paperSize="9" scale="5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41"/>
  <sheetViews>
    <sheetView topLeftCell="A10" workbookViewId="0">
      <selection activeCell="D4" sqref="D4:Q4"/>
    </sheetView>
  </sheetViews>
  <sheetFormatPr defaultRowHeight="15"/>
  <cols>
    <col min="2" max="2" width="9.140625" style="80"/>
    <col min="3" max="3" width="54.85546875" customWidth="1"/>
  </cols>
  <sheetData>
    <row r="1" spans="1:17" ht="15.75" thickBot="1"/>
    <row r="2" spans="1:17" ht="30" customHeight="1">
      <c r="B2" s="69" t="s">
        <v>19</v>
      </c>
      <c r="C2" s="62" t="s">
        <v>1</v>
      </c>
      <c r="D2" s="228" t="s">
        <v>39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9"/>
    </row>
    <row r="3" spans="1:17" ht="30" customHeight="1">
      <c r="B3" s="70" t="s">
        <v>20</v>
      </c>
      <c r="C3" s="2" t="s">
        <v>24</v>
      </c>
      <c r="D3" s="249" t="s">
        <v>108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50"/>
    </row>
    <row r="4" spans="1:17" ht="30" customHeight="1">
      <c r="B4" s="70" t="s">
        <v>21</v>
      </c>
      <c r="C4" s="2" t="s">
        <v>25</v>
      </c>
      <c r="D4" s="230" t="s">
        <v>60</v>
      </c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1"/>
    </row>
    <row r="5" spans="1:17" ht="30" customHeight="1">
      <c r="B5" s="70" t="s">
        <v>22</v>
      </c>
      <c r="C5" s="3" t="s">
        <v>26</v>
      </c>
      <c r="D5" s="230" t="s">
        <v>40</v>
      </c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1"/>
    </row>
    <row r="6" spans="1:17" ht="30" customHeight="1">
      <c r="B6" s="70" t="s">
        <v>23</v>
      </c>
      <c r="C6" s="2" t="s">
        <v>37</v>
      </c>
      <c r="D6" s="230" t="s">
        <v>35</v>
      </c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1"/>
    </row>
    <row r="7" spans="1:17" ht="30" customHeight="1" thickBot="1">
      <c r="B7" s="71" t="s">
        <v>36</v>
      </c>
      <c r="C7" s="61" t="s">
        <v>38</v>
      </c>
      <c r="D7" s="246" t="s">
        <v>48</v>
      </c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8"/>
    </row>
    <row r="8" spans="1:17" ht="30" customHeight="1" thickBot="1">
      <c r="B8" s="72" t="s">
        <v>51</v>
      </c>
      <c r="C8" s="66" t="s">
        <v>89</v>
      </c>
      <c r="D8" s="244" t="s">
        <v>73</v>
      </c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5"/>
    </row>
    <row r="9" spans="1:17" ht="30" customHeight="1">
      <c r="B9" s="73" t="s">
        <v>27</v>
      </c>
      <c r="C9" s="65" t="s">
        <v>66</v>
      </c>
      <c r="D9" s="236" t="s">
        <v>84</v>
      </c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30" customHeight="1">
      <c r="B10" s="74" t="s">
        <v>28</v>
      </c>
      <c r="C10" s="4" t="s">
        <v>11</v>
      </c>
      <c r="D10" s="232" t="s">
        <v>90</v>
      </c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0"/>
    </row>
    <row r="11" spans="1:17" ht="30" customHeight="1">
      <c r="B11" s="74" t="s">
        <v>29</v>
      </c>
      <c r="C11" s="4" t="s">
        <v>49</v>
      </c>
      <c r="D11" s="241" t="s">
        <v>56</v>
      </c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3"/>
    </row>
    <row r="12" spans="1:17" ht="30" customHeight="1">
      <c r="B12" s="74" t="s">
        <v>30</v>
      </c>
      <c r="C12" s="4" t="s">
        <v>50</v>
      </c>
      <c r="D12" s="241" t="s">
        <v>57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3"/>
    </row>
    <row r="13" spans="1:17" ht="30" customHeight="1">
      <c r="B13" s="74" t="s">
        <v>31</v>
      </c>
      <c r="C13" s="4" t="s">
        <v>65</v>
      </c>
      <c r="D13" s="232" t="s">
        <v>74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3"/>
    </row>
    <row r="14" spans="1:17" ht="30" customHeight="1" thickBot="1">
      <c r="B14" s="75" t="s">
        <v>32</v>
      </c>
      <c r="C14" s="67" t="s">
        <v>52</v>
      </c>
      <c r="D14" s="234" t="s">
        <v>91</v>
      </c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5"/>
    </row>
    <row r="15" spans="1:17" ht="30" customHeight="1">
      <c r="A15" s="215" t="s">
        <v>85</v>
      </c>
      <c r="B15" s="76" t="s">
        <v>63</v>
      </c>
      <c r="C15" s="68" t="s">
        <v>75</v>
      </c>
      <c r="D15" s="251" t="s">
        <v>78</v>
      </c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30" customHeight="1">
      <c r="A16" s="216"/>
      <c r="B16" s="77" t="s">
        <v>64</v>
      </c>
      <c r="C16" s="30" t="s">
        <v>76</v>
      </c>
      <c r="D16" s="224" t="s">
        <v>79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5"/>
    </row>
    <row r="17" spans="1:17" ht="30" customHeight="1">
      <c r="A17" s="216"/>
      <c r="B17" s="78" t="s">
        <v>61</v>
      </c>
      <c r="C17" s="30" t="s">
        <v>17</v>
      </c>
      <c r="D17" s="218" t="s">
        <v>86</v>
      </c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20"/>
    </row>
    <row r="18" spans="1:17" ht="30" customHeight="1">
      <c r="A18" s="216"/>
      <c r="B18" s="77" t="s">
        <v>53</v>
      </c>
      <c r="C18" s="30" t="s">
        <v>18</v>
      </c>
      <c r="D18" s="218" t="s">
        <v>87</v>
      </c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20"/>
    </row>
    <row r="19" spans="1:17" ht="30" customHeight="1">
      <c r="A19" s="216"/>
      <c r="B19" s="78" t="s">
        <v>55</v>
      </c>
      <c r="C19" s="30" t="s">
        <v>80</v>
      </c>
      <c r="D19" s="218" t="s">
        <v>79</v>
      </c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20"/>
    </row>
    <row r="20" spans="1:17" ht="30" customHeight="1" thickBot="1">
      <c r="A20" s="217"/>
      <c r="B20" s="79" t="s">
        <v>54</v>
      </c>
      <c r="C20" s="64" t="s">
        <v>77</v>
      </c>
      <c r="D20" s="221" t="s">
        <v>81</v>
      </c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3"/>
    </row>
    <row r="22" spans="1:17">
      <c r="C22" s="227" t="s">
        <v>92</v>
      </c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</row>
    <row r="23" spans="1:17"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</row>
    <row r="25" spans="1:17" ht="15" customHeight="1">
      <c r="C25" s="226" t="s">
        <v>107</v>
      </c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</row>
    <row r="26" spans="1:17"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</row>
    <row r="27" spans="1:17"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</row>
    <row r="28" spans="1:17"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</row>
    <row r="29" spans="1:17"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</row>
    <row r="30" spans="1:17"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17"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1:17"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</row>
    <row r="33" spans="3:17"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</row>
    <row r="34" spans="3:17"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spans="3:17"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</row>
    <row r="36" spans="3:17"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</row>
    <row r="37" spans="3:17"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  <row r="38" spans="3:17"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</row>
    <row r="39" spans="3:17"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3:17"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3:17"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</sheetData>
  <mergeCells count="22">
    <mergeCell ref="C25:Q29"/>
    <mergeCell ref="C22:Q23"/>
    <mergeCell ref="D2:Q2"/>
    <mergeCell ref="D4:Q4"/>
    <mergeCell ref="D5:Q5"/>
    <mergeCell ref="D13:Q13"/>
    <mergeCell ref="D14:Q14"/>
    <mergeCell ref="D9:Q9"/>
    <mergeCell ref="D10:Q10"/>
    <mergeCell ref="D11:Q11"/>
    <mergeCell ref="D12:Q12"/>
    <mergeCell ref="D8:Q8"/>
    <mergeCell ref="D7:Q7"/>
    <mergeCell ref="D3:Q3"/>
    <mergeCell ref="D6:Q6"/>
    <mergeCell ref="D15:Q15"/>
    <mergeCell ref="A15:A20"/>
    <mergeCell ref="D19:Q19"/>
    <mergeCell ref="D20:Q20"/>
    <mergeCell ref="D17:Q17"/>
    <mergeCell ref="D18:Q18"/>
    <mergeCell ref="D16:Q16"/>
  </mergeCells>
  <phoneticPr fontId="12" type="noConversion"/>
  <pageMargins left="0.7" right="0.7" top="0.78740157499999996" bottom="0.78740157499999996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Indikativní rozpočet</vt:lpstr>
      <vt:lpstr>Vysvětlivky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Žďárský Zdeněk Ing. (MPSV)</cp:lastModifiedBy>
  <cp:lastPrinted>2026-03-18T10:50:03Z</cp:lastPrinted>
  <dcterms:created xsi:type="dcterms:W3CDTF">2020-06-30T08:53:40Z</dcterms:created>
  <dcterms:modified xsi:type="dcterms:W3CDTF">2026-03-26T11:51:33Z</dcterms:modified>
</cp:coreProperties>
</file>